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 activeTab="3"/>
  </bookViews>
  <sheets>
    <sheet name="ENERO" sheetId="1" r:id="rId1"/>
    <sheet name="FEBRERO" sheetId="2" r:id="rId2"/>
    <sheet name="MARZO" sheetId="3" r:id="rId3"/>
    <sheet name="ABRIL" sheetId="4" r:id="rId4"/>
  </sheets>
  <calcPr calcId="125725"/>
</workbook>
</file>

<file path=xl/calcChain.xml><?xml version="1.0" encoding="utf-8"?>
<calcChain xmlns="http://schemas.openxmlformats.org/spreadsheetml/2006/main">
  <c r="B48" i="4"/>
  <c r="D48"/>
  <c r="J48"/>
  <c r="G48"/>
  <c r="I48"/>
  <c r="H48"/>
  <c r="I47"/>
  <c r="I45"/>
  <c r="I44"/>
  <c r="I43"/>
  <c r="I42"/>
  <c r="J31"/>
  <c r="I31"/>
  <c r="I26"/>
  <c r="D19" i="3"/>
  <c r="B19"/>
  <c r="J19"/>
  <c r="I19"/>
  <c r="H19"/>
  <c r="G19"/>
  <c r="I18"/>
  <c r="I17"/>
  <c r="I16"/>
  <c r="I15"/>
  <c r="J14"/>
  <c r="I14"/>
  <c r="I13"/>
  <c r="I12"/>
  <c r="I11"/>
  <c r="I10"/>
  <c r="I23" i="2"/>
  <c r="I22"/>
  <c r="I21"/>
  <c r="I20"/>
  <c r="I19"/>
  <c r="I18"/>
  <c r="I17"/>
  <c r="I16"/>
  <c r="I15"/>
  <c r="I14"/>
  <c r="I13"/>
  <c r="H29"/>
  <c r="G29"/>
  <c r="D29"/>
  <c r="B29"/>
  <c r="J29"/>
  <c r="I29"/>
  <c r="I14" i="1"/>
  <c r="I12"/>
  <c r="I11"/>
  <c r="J10"/>
  <c r="I10"/>
  <c r="H15"/>
  <c r="G15"/>
  <c r="D15"/>
  <c r="B15"/>
  <c r="J15"/>
  <c r="I15"/>
</calcChain>
</file>

<file path=xl/sharedStrings.xml><?xml version="1.0" encoding="utf-8"?>
<sst xmlns="http://schemas.openxmlformats.org/spreadsheetml/2006/main" count="339" uniqueCount="169">
  <si>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</si>
  <si>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</si>
  <si>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</si>
  <si>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</si>
  <si>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</si>
  <si>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</si>
  <si>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</si>
  <si>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</si>
  <si>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</si>
  <si>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</si>
  <si>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</si>
  <si>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</si>
  <si>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</si>
  <si>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</si>
  <si>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</si>
  <si>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EN ENERO 2015</t>
  </si>
  <si>
    <t>210/15</t>
  </si>
  <si>
    <t>218/15</t>
  </si>
  <si>
    <t>211/15</t>
  </si>
  <si>
    <t>219/15</t>
  </si>
  <si>
    <t>212/15</t>
  </si>
  <si>
    <t>220/15</t>
  </si>
  <si>
    <t>213/15</t>
  </si>
  <si>
    <t>221/15</t>
  </si>
  <si>
    <t>214/15</t>
  </si>
  <si>
    <t>222/15</t>
  </si>
  <si>
    <t>CAMBIO DE PROYECTO</t>
  </si>
  <si>
    <t xml:space="preserve">1841664 AL 1841673 </t>
  </si>
  <si>
    <t>1846031 AL 1846035</t>
  </si>
  <si>
    <t>1846043 AL 1846047</t>
  </si>
  <si>
    <t>1846038 AL 1846042</t>
  </si>
  <si>
    <t>1846363 AL 1846367</t>
  </si>
  <si>
    <t>215/15</t>
  </si>
  <si>
    <t>S/L</t>
  </si>
  <si>
    <t>216/15</t>
  </si>
  <si>
    <t>217/15</t>
  </si>
  <si>
    <t>223/15</t>
  </si>
  <si>
    <t>224/15</t>
  </si>
  <si>
    <t>225/15</t>
  </si>
  <si>
    <t>226/15</t>
  </si>
  <si>
    <t>227/15</t>
  </si>
  <si>
    <t>228/15</t>
  </si>
  <si>
    <t>229/15</t>
  </si>
  <si>
    <t>230/15</t>
  </si>
  <si>
    <t>231/15</t>
  </si>
  <si>
    <t>232/15</t>
  </si>
  <si>
    <t>233/15</t>
  </si>
  <si>
    <t>N/A</t>
  </si>
  <si>
    <t>234/15</t>
  </si>
  <si>
    <t>235/15</t>
  </si>
  <si>
    <t>236/15</t>
  </si>
  <si>
    <t>237/15</t>
  </si>
  <si>
    <t>ALINEAMIENTO</t>
  </si>
  <si>
    <t>REVALIDACION</t>
  </si>
  <si>
    <t>OBRA NUEVA Y BARDAS</t>
  </si>
  <si>
    <t>TANQUE ELEVADO Y BARDAS</t>
  </si>
  <si>
    <t>REGULARIACION CENTRO DE DISTRIBUCION</t>
  </si>
  <si>
    <t>REVALDIACION HOTEL</t>
  </si>
  <si>
    <t>REVALIDACION CENTRO COMERCIAL</t>
  </si>
  <si>
    <t>COMPLEMENTO DE PAGO</t>
  </si>
  <si>
    <t>1912963, 1912964</t>
  </si>
  <si>
    <t>1969637 AL 1969640</t>
  </si>
  <si>
    <t>1966430 AL 1966434</t>
  </si>
  <si>
    <t>1966420 AL 1966424</t>
  </si>
  <si>
    <t>1966425 AL 1966429</t>
  </si>
  <si>
    <t>1966435 AL 1966441</t>
  </si>
  <si>
    <t>1966507 AL 1966511</t>
  </si>
  <si>
    <t>1966482 AL 1966486</t>
  </si>
  <si>
    <t>1966487 AL 1966491</t>
  </si>
  <si>
    <t>1966492 AL 1966496</t>
  </si>
  <si>
    <t>1966502 AL 1966506</t>
  </si>
  <si>
    <t>1966497 AL 1966501</t>
  </si>
  <si>
    <t>1938443, 1938444</t>
  </si>
  <si>
    <t>1855856 AL 1855861</t>
  </si>
  <si>
    <t>1903623, 1903624</t>
  </si>
  <si>
    <t>1855862, 1855863</t>
  </si>
  <si>
    <t>COMPLEMENTO DE PAGO DE LICENCIA 222/15</t>
  </si>
  <si>
    <t>EN FEBRERO 2015</t>
  </si>
  <si>
    <t>238/15</t>
  </si>
  <si>
    <t>239/15</t>
  </si>
  <si>
    <t>240/15</t>
  </si>
  <si>
    <t>241/15</t>
  </si>
  <si>
    <t>242/15</t>
  </si>
  <si>
    <t>243/15</t>
  </si>
  <si>
    <t>244/15</t>
  </si>
  <si>
    <t>245/15</t>
  </si>
  <si>
    <t>246/15</t>
  </si>
  <si>
    <t>1982047 AL 1982049</t>
  </si>
  <si>
    <t>1980333 AL 1980337</t>
  </si>
  <si>
    <t>1982195 AL 1982199</t>
  </si>
  <si>
    <t>1982200 AL 1982204</t>
  </si>
  <si>
    <t>1984328 AL 1984334</t>
  </si>
  <si>
    <t>1980211 AL 1980215</t>
  </si>
  <si>
    <t>1984491 AL 1984495</t>
  </si>
  <si>
    <t>1984501 AL 1984505</t>
  </si>
  <si>
    <t>1984496 AL 1984500</t>
  </si>
  <si>
    <t>EN MARZO 2015</t>
  </si>
  <si>
    <t>S/A</t>
  </si>
  <si>
    <t>247/15</t>
  </si>
  <si>
    <t>248/15</t>
  </si>
  <si>
    <t>249/15</t>
  </si>
  <si>
    <t>250/15</t>
  </si>
  <si>
    <t>251/15</t>
  </si>
  <si>
    <t>252/15</t>
  </si>
  <si>
    <t>253/15</t>
  </si>
  <si>
    <t>254/15</t>
  </si>
  <si>
    <t>255/15</t>
  </si>
  <si>
    <t>256/15</t>
  </si>
  <si>
    <t>257/15</t>
  </si>
  <si>
    <t>258/15</t>
  </si>
  <si>
    <t>259/15</t>
  </si>
  <si>
    <t>260/15</t>
  </si>
  <si>
    <t>261/15</t>
  </si>
  <si>
    <t>262/15</t>
  </si>
  <si>
    <t>263/15</t>
  </si>
  <si>
    <t>264/15</t>
  </si>
  <si>
    <t>265/15</t>
  </si>
  <si>
    <t>266/15</t>
  </si>
  <si>
    <t>267/15</t>
  </si>
  <si>
    <t>268/15</t>
  </si>
  <si>
    <t>269/15</t>
  </si>
  <si>
    <t>270/15</t>
  </si>
  <si>
    <t>271/15</t>
  </si>
  <si>
    <t>272/15</t>
  </si>
  <si>
    <t>273/15</t>
  </si>
  <si>
    <t>274/15</t>
  </si>
  <si>
    <t>275/15</t>
  </si>
  <si>
    <t>276/15</t>
  </si>
  <si>
    <t>277/15</t>
  </si>
  <si>
    <t>278/15</t>
  </si>
  <si>
    <t>279/15</t>
  </si>
  <si>
    <t>280/15</t>
  </si>
  <si>
    <t>281/15</t>
  </si>
  <si>
    <t>2006816 AL 2006819</t>
  </si>
  <si>
    <t>2006820 AL 2006824</t>
  </si>
  <si>
    <t>2010111 AL 2010115</t>
  </si>
  <si>
    <t>2010116 AL 2010120</t>
  </si>
  <si>
    <t>2010121 AL 2010125</t>
  </si>
  <si>
    <t>2010101 AL 2010105</t>
  </si>
  <si>
    <t>2010106 AL 2010110</t>
  </si>
  <si>
    <t>2010126 AL 2010130</t>
  </si>
  <si>
    <t>2010131 AL 2010135</t>
  </si>
  <si>
    <t>2010136 AL 2010140</t>
  </si>
  <si>
    <t>2018774 AL 2018777</t>
  </si>
  <si>
    <t>2018782 AL 2018785</t>
  </si>
  <si>
    <t>2018778 AL 2018781</t>
  </si>
  <si>
    <t>2018786 AL 2018789</t>
  </si>
  <si>
    <t>2018790 AL 2018793</t>
  </si>
  <si>
    <t>2018794 AL 2018797</t>
  </si>
  <si>
    <t>2018798 AL 2018801</t>
  </si>
  <si>
    <t>2018802 AL 2018805</t>
  </si>
  <si>
    <t>2018806 AL 2018810</t>
  </si>
  <si>
    <t>2018818 AL 2018821</t>
  </si>
  <si>
    <t>2018811 AL 2018815</t>
  </si>
  <si>
    <t>2018822 AL 2018830</t>
  </si>
  <si>
    <t>2020676 AL 2020681</t>
  </si>
  <si>
    <t>2018831, 2018832</t>
  </si>
  <si>
    <t>2018833, 2018834</t>
  </si>
  <si>
    <t>2032734 AL 2032739</t>
  </si>
  <si>
    <t>2032740 AL 2032745</t>
  </si>
  <si>
    <t>2032746 AL 2032751</t>
  </si>
  <si>
    <t>2021715 AL 2021719</t>
  </si>
  <si>
    <t>2031145 AL 2031149</t>
  </si>
  <si>
    <t>2031140 AL 2031144</t>
  </si>
  <si>
    <t>2031135 AL 2031139</t>
  </si>
  <si>
    <t>2031170 AL 2031174</t>
  </si>
  <si>
    <t>2031180, 2031181</t>
  </si>
  <si>
    <t>2031211 AL 2031216</t>
  </si>
  <si>
    <t>EN ABRIL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</si>
</sst>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5"/>
  <sheetViews>
    <sheetView topLeftCell="A3" workbookViewId="0">
      <selection activeCell="B22" sqref="B22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15</v>
      </c>
      <c r="E5" s="2"/>
      <c r="F5" s="2"/>
      <c r="G5" s="3"/>
      <c r="H5" s="3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4" t="s">
        <v>16</v>
      </c>
      <c r="B10" s="4">
        <v>1</v>
      </c>
      <c r="C10" s="5" t="s">
        <v>17</v>
      </c>
      <c r="D10" s="4">
        <v>1</v>
      </c>
      <c r="E10" s="6">
        <v>42016</v>
      </c>
      <c r="F10" s="4" t="s">
        <v>13</v>
      </c>
      <c r="G10" s="4">
        <v>7</v>
      </c>
      <c r="H10" s="4">
        <v>56</v>
      </c>
      <c r="I10" s="4">
        <f>97.79*6+124.9</f>
        <v>711.64</v>
      </c>
      <c r="J10" s="7">
        <f>9324+1709</f>
        <v>11033</v>
      </c>
      <c r="K10" s="4" t="s">
        <v>27</v>
      </c>
    </row>
    <row r="11" spans="1:11">
      <c r="A11" s="5" t="s">
        <v>18</v>
      </c>
      <c r="B11" s="4">
        <v>1</v>
      </c>
      <c r="C11" s="5" t="s">
        <v>19</v>
      </c>
      <c r="D11" s="4">
        <v>1</v>
      </c>
      <c r="E11" s="6">
        <v>42017</v>
      </c>
      <c r="F11" s="5" t="s">
        <v>13</v>
      </c>
      <c r="G11" s="4">
        <v>42</v>
      </c>
      <c r="H11" s="4">
        <v>84</v>
      </c>
      <c r="I11" s="4">
        <f>309.68*7</f>
        <v>2167.7600000000002</v>
      </c>
      <c r="J11" s="7">
        <v>44521</v>
      </c>
      <c r="K11" s="8" t="s">
        <v>28</v>
      </c>
    </row>
    <row r="12" spans="1:11">
      <c r="A12" s="5" t="s">
        <v>20</v>
      </c>
      <c r="B12" s="4">
        <v>1</v>
      </c>
      <c r="C12" s="5" t="s">
        <v>21</v>
      </c>
      <c r="D12" s="4">
        <v>1</v>
      </c>
      <c r="E12" s="6">
        <v>42017</v>
      </c>
      <c r="F12" s="5" t="s">
        <v>26</v>
      </c>
      <c r="G12" s="4">
        <v>10</v>
      </c>
      <c r="H12" s="4">
        <v>45</v>
      </c>
      <c r="I12" s="4">
        <f>75.1*10</f>
        <v>751</v>
      </c>
      <c r="J12" s="7">
        <v>12900</v>
      </c>
      <c r="K12" s="8" t="s">
        <v>29</v>
      </c>
    </row>
    <row r="13" spans="1:11">
      <c r="A13" s="5" t="s">
        <v>22</v>
      </c>
      <c r="B13" s="4">
        <v>1</v>
      </c>
      <c r="C13" s="5" t="s">
        <v>23</v>
      </c>
      <c r="D13" s="4">
        <v>1</v>
      </c>
      <c r="E13" s="6">
        <v>42017</v>
      </c>
      <c r="F13" s="5" t="s">
        <v>26</v>
      </c>
      <c r="G13" s="4">
        <v>10</v>
      </c>
      <c r="H13" s="4">
        <v>45</v>
      </c>
      <c r="I13" s="4">
        <v>751</v>
      </c>
      <c r="J13" s="7">
        <v>12900</v>
      </c>
      <c r="K13" s="8" t="s">
        <v>30</v>
      </c>
    </row>
    <row r="14" spans="1:11">
      <c r="A14" s="5" t="s">
        <v>24</v>
      </c>
      <c r="B14" s="4">
        <v>1</v>
      </c>
      <c r="C14" s="5" t="s">
        <v>25</v>
      </c>
      <c r="D14" s="4">
        <v>1</v>
      </c>
      <c r="E14" s="6">
        <v>42018</v>
      </c>
      <c r="F14" s="5" t="s">
        <v>13</v>
      </c>
      <c r="G14" s="4">
        <v>16</v>
      </c>
      <c r="H14" s="4">
        <v>150</v>
      </c>
      <c r="I14" s="4">
        <f>115.59*16</f>
        <v>1849.44</v>
      </c>
      <c r="J14" s="7">
        <v>72828</v>
      </c>
      <c r="K14" s="8" t="s">
        <v>31</v>
      </c>
    </row>
    <row r="15" spans="1:11">
      <c r="A15" s="9" t="s">
        <v>14</v>
      </c>
      <c r="B15" s="10">
        <f>SUM(B10:B14)</f>
        <v>5</v>
      </c>
      <c r="C15" s="11"/>
      <c r="D15" s="10">
        <f>SUM(D10:D14)</f>
        <v>5</v>
      </c>
      <c r="E15" s="11"/>
      <c r="F15" s="11"/>
      <c r="G15" s="12">
        <f>SUM(G10:G14)</f>
        <v>85</v>
      </c>
      <c r="H15" s="12">
        <f>SUM(H10:H14)</f>
        <v>380</v>
      </c>
      <c r="I15" s="12">
        <f>SUM(I10:I14)</f>
        <v>6230.84</v>
      </c>
      <c r="J15" s="13">
        <f>SUM(J10:J14)</f>
        <v>154182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29"/>
  <sheetViews>
    <sheetView topLeftCell="A7" workbookViewId="0">
      <selection activeCell="A24" sqref="A24:XFD24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77</v>
      </c>
      <c r="E5" s="2"/>
      <c r="F5" s="2"/>
      <c r="G5" s="3"/>
      <c r="H5" s="3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15" t="s">
        <v>32</v>
      </c>
      <c r="B10" s="15">
        <v>1</v>
      </c>
      <c r="C10" s="15" t="s">
        <v>33</v>
      </c>
      <c r="D10" s="15">
        <v>0</v>
      </c>
      <c r="E10" s="16">
        <v>42030</v>
      </c>
      <c r="F10" s="15" t="s">
        <v>52</v>
      </c>
      <c r="G10" s="4">
        <v>0</v>
      </c>
      <c r="H10" s="15">
        <v>10</v>
      </c>
      <c r="I10" s="15">
        <v>0</v>
      </c>
      <c r="J10" s="22">
        <v>3630</v>
      </c>
      <c r="K10" s="24" t="s">
        <v>60</v>
      </c>
    </row>
    <row r="11" spans="1:11">
      <c r="A11" s="15" t="s">
        <v>34</v>
      </c>
      <c r="B11" s="15">
        <v>1</v>
      </c>
      <c r="C11" s="15" t="s">
        <v>33</v>
      </c>
      <c r="D11" s="15">
        <v>0</v>
      </c>
      <c r="E11" s="16">
        <v>42030</v>
      </c>
      <c r="F11" s="15" t="s">
        <v>52</v>
      </c>
      <c r="G11" s="4">
        <v>0</v>
      </c>
      <c r="H11" s="15">
        <v>10</v>
      </c>
      <c r="I11" s="15">
        <v>0</v>
      </c>
      <c r="J11" s="23"/>
      <c r="K11" s="25"/>
    </row>
    <row r="12" spans="1:11">
      <c r="A12" s="15" t="s">
        <v>35</v>
      </c>
      <c r="B12" s="15">
        <v>1</v>
      </c>
      <c r="C12" s="15" t="s">
        <v>33</v>
      </c>
      <c r="D12" s="15">
        <v>0</v>
      </c>
      <c r="E12" s="16">
        <v>42040</v>
      </c>
      <c r="F12" s="15" t="s">
        <v>52</v>
      </c>
      <c r="G12" s="4">
        <v>0</v>
      </c>
      <c r="H12" s="15">
        <v>34.67</v>
      </c>
      <c r="I12" s="15">
        <v>0</v>
      </c>
      <c r="J12" s="7">
        <v>2891</v>
      </c>
      <c r="K12" s="17"/>
    </row>
    <row r="13" spans="1:11">
      <c r="A13" s="4" t="s">
        <v>17</v>
      </c>
      <c r="B13" s="4">
        <v>1</v>
      </c>
      <c r="C13" s="5" t="s">
        <v>36</v>
      </c>
      <c r="D13" s="4">
        <v>1</v>
      </c>
      <c r="E13" s="6">
        <v>42058</v>
      </c>
      <c r="F13" s="4" t="s">
        <v>53</v>
      </c>
      <c r="G13" s="4">
        <v>4</v>
      </c>
      <c r="H13" s="4">
        <v>24</v>
      </c>
      <c r="I13" s="4">
        <f>100.54*4</f>
        <v>402.16</v>
      </c>
      <c r="J13" s="7">
        <v>3903</v>
      </c>
      <c r="K13" s="4" t="s">
        <v>61</v>
      </c>
    </row>
    <row r="14" spans="1:11">
      <c r="A14" s="5" t="s">
        <v>37</v>
      </c>
      <c r="B14" s="4">
        <v>1</v>
      </c>
      <c r="C14" s="5" t="s">
        <v>37</v>
      </c>
      <c r="D14" s="4">
        <v>1</v>
      </c>
      <c r="E14" s="6">
        <v>42060</v>
      </c>
      <c r="F14" s="5" t="s">
        <v>13</v>
      </c>
      <c r="G14" s="4">
        <v>9</v>
      </c>
      <c r="H14" s="4">
        <v>49.76</v>
      </c>
      <c r="I14" s="4">
        <f>102.68*9</f>
        <v>924.12000000000012</v>
      </c>
      <c r="J14" s="7">
        <v>13387</v>
      </c>
      <c r="K14" s="8" t="s">
        <v>62</v>
      </c>
    </row>
    <row r="15" spans="1:11">
      <c r="A15" s="5" t="s">
        <v>38</v>
      </c>
      <c r="B15" s="4">
        <v>1</v>
      </c>
      <c r="C15" s="5" t="s">
        <v>38</v>
      </c>
      <c r="D15" s="4">
        <v>1</v>
      </c>
      <c r="E15" s="6">
        <v>42060</v>
      </c>
      <c r="F15" s="5" t="s">
        <v>13</v>
      </c>
      <c r="G15" s="4">
        <v>85</v>
      </c>
      <c r="H15" s="4">
        <v>30</v>
      </c>
      <c r="I15" s="4">
        <f>102.68*85</f>
        <v>8727.8000000000011</v>
      </c>
      <c r="J15" s="7">
        <v>109630</v>
      </c>
      <c r="K15" s="8" t="s">
        <v>63</v>
      </c>
    </row>
    <row r="16" spans="1:11">
      <c r="A16" s="5" t="s">
        <v>39</v>
      </c>
      <c r="B16" s="4">
        <v>1</v>
      </c>
      <c r="C16" s="5" t="s">
        <v>39</v>
      </c>
      <c r="D16" s="4">
        <v>1</v>
      </c>
      <c r="E16" s="6">
        <v>42060</v>
      </c>
      <c r="F16" s="5" t="s">
        <v>13</v>
      </c>
      <c r="G16" s="4">
        <v>9</v>
      </c>
      <c r="H16" s="4">
        <v>45</v>
      </c>
      <c r="I16" s="4">
        <f>96*9</f>
        <v>864</v>
      </c>
      <c r="J16" s="7">
        <v>12860</v>
      </c>
      <c r="K16" s="8" t="s">
        <v>64</v>
      </c>
    </row>
    <row r="17" spans="1:11">
      <c r="A17" s="5" t="s">
        <v>40</v>
      </c>
      <c r="B17" s="4">
        <v>1</v>
      </c>
      <c r="C17" s="5" t="s">
        <v>40</v>
      </c>
      <c r="D17" s="4">
        <v>1</v>
      </c>
      <c r="E17" s="6">
        <v>42060</v>
      </c>
      <c r="F17" s="5" t="s">
        <v>54</v>
      </c>
      <c r="G17" s="4">
        <v>88</v>
      </c>
      <c r="H17" s="4">
        <v>19.25</v>
      </c>
      <c r="I17" s="5">
        <f>57.87*44+58.3*44</f>
        <v>5111.4799999999996</v>
      </c>
      <c r="J17" s="7">
        <v>104614</v>
      </c>
      <c r="K17" s="8" t="s">
        <v>65</v>
      </c>
    </row>
    <row r="18" spans="1:11">
      <c r="A18" s="5" t="s">
        <v>19</v>
      </c>
      <c r="B18" s="4">
        <v>1</v>
      </c>
      <c r="C18" s="5" t="s">
        <v>41</v>
      </c>
      <c r="D18" s="4">
        <v>1</v>
      </c>
      <c r="E18" s="6">
        <v>42061</v>
      </c>
      <c r="F18" s="5" t="s">
        <v>13</v>
      </c>
      <c r="G18" s="4">
        <v>90</v>
      </c>
      <c r="H18" s="4">
        <v>224.52</v>
      </c>
      <c r="I18" s="4">
        <f>309.68*15</f>
        <v>4645.2</v>
      </c>
      <c r="J18" s="7">
        <v>97101</v>
      </c>
      <c r="K18" s="8" t="s">
        <v>66</v>
      </c>
    </row>
    <row r="19" spans="1:11">
      <c r="A19" s="5" t="s">
        <v>21</v>
      </c>
      <c r="B19" s="4">
        <v>1</v>
      </c>
      <c r="C19" s="5" t="s">
        <v>42</v>
      </c>
      <c r="D19" s="4">
        <v>1</v>
      </c>
      <c r="E19" s="6">
        <v>42061</v>
      </c>
      <c r="F19" s="5" t="s">
        <v>13</v>
      </c>
      <c r="G19" s="4">
        <v>4</v>
      </c>
      <c r="H19" s="4">
        <v>56</v>
      </c>
      <c r="I19" s="4">
        <f>61*4</f>
        <v>244</v>
      </c>
      <c r="J19" s="7">
        <v>6290</v>
      </c>
      <c r="K19" s="8" t="s">
        <v>67</v>
      </c>
    </row>
    <row r="20" spans="1:11">
      <c r="A20" s="5" t="s">
        <v>23</v>
      </c>
      <c r="B20" s="4">
        <v>1</v>
      </c>
      <c r="C20" s="5" t="s">
        <v>43</v>
      </c>
      <c r="D20" s="4">
        <v>1</v>
      </c>
      <c r="E20" s="6">
        <v>42061</v>
      </c>
      <c r="F20" s="5" t="s">
        <v>13</v>
      </c>
      <c r="G20" s="4">
        <v>2</v>
      </c>
      <c r="H20" s="4">
        <v>28</v>
      </c>
      <c r="I20" s="4">
        <f>61*2</f>
        <v>122</v>
      </c>
      <c r="J20" s="7">
        <v>3146</v>
      </c>
      <c r="K20" s="8" t="s">
        <v>68</v>
      </c>
    </row>
    <row r="21" spans="1:11">
      <c r="A21" s="5" t="s">
        <v>25</v>
      </c>
      <c r="B21" s="4">
        <v>1</v>
      </c>
      <c r="C21" s="5" t="s">
        <v>44</v>
      </c>
      <c r="D21" s="4">
        <v>1</v>
      </c>
      <c r="E21" s="6">
        <v>42061</v>
      </c>
      <c r="F21" s="5" t="s">
        <v>13</v>
      </c>
      <c r="G21" s="4">
        <v>4</v>
      </c>
      <c r="H21" s="4">
        <v>18</v>
      </c>
      <c r="I21" s="4">
        <f>43.79*4</f>
        <v>175.16</v>
      </c>
      <c r="J21" s="7">
        <v>4444</v>
      </c>
      <c r="K21" s="8" t="s">
        <v>69</v>
      </c>
    </row>
    <row r="22" spans="1:11">
      <c r="A22" s="5" t="s">
        <v>36</v>
      </c>
      <c r="B22" s="4">
        <v>1</v>
      </c>
      <c r="C22" s="5" t="s">
        <v>45</v>
      </c>
      <c r="D22" s="4">
        <v>1</v>
      </c>
      <c r="E22" s="6">
        <v>42061</v>
      </c>
      <c r="F22" s="5" t="s">
        <v>13</v>
      </c>
      <c r="G22" s="4">
        <v>8</v>
      </c>
      <c r="H22" s="4">
        <v>36</v>
      </c>
      <c r="I22" s="4">
        <f>43.79*8</f>
        <v>350.32</v>
      </c>
      <c r="J22" s="7">
        <v>8884</v>
      </c>
      <c r="K22" s="8" t="s">
        <v>70</v>
      </c>
    </row>
    <row r="23" spans="1:11">
      <c r="A23" s="5" t="s">
        <v>41</v>
      </c>
      <c r="B23" s="4">
        <v>1</v>
      </c>
      <c r="C23" s="5" t="s">
        <v>46</v>
      </c>
      <c r="D23" s="4">
        <v>1</v>
      </c>
      <c r="E23" s="6">
        <v>42061</v>
      </c>
      <c r="F23" s="5" t="s">
        <v>13</v>
      </c>
      <c r="G23" s="4">
        <v>6</v>
      </c>
      <c r="H23" s="4">
        <v>27</v>
      </c>
      <c r="I23" s="4">
        <f>43.79*6</f>
        <v>262.74</v>
      </c>
      <c r="J23" s="7">
        <v>6664</v>
      </c>
      <c r="K23" s="8" t="s">
        <v>71</v>
      </c>
    </row>
    <row r="24" spans="1:11" ht="25.5">
      <c r="A24" s="5" t="s">
        <v>47</v>
      </c>
      <c r="B24" s="4">
        <v>0</v>
      </c>
      <c r="C24" s="5" t="s">
        <v>48</v>
      </c>
      <c r="D24" s="4">
        <v>1</v>
      </c>
      <c r="E24" s="6">
        <v>42046</v>
      </c>
      <c r="F24" s="5" t="s">
        <v>55</v>
      </c>
      <c r="G24" s="4">
        <v>0</v>
      </c>
      <c r="H24" s="4">
        <v>0</v>
      </c>
      <c r="I24" s="4">
        <v>0</v>
      </c>
      <c r="J24" s="7">
        <v>48059</v>
      </c>
      <c r="K24" s="8" t="s">
        <v>72</v>
      </c>
    </row>
    <row r="25" spans="1:11" ht="25.5">
      <c r="A25" s="5" t="s">
        <v>42</v>
      </c>
      <c r="B25" s="4">
        <v>1</v>
      </c>
      <c r="C25" s="5" t="s">
        <v>49</v>
      </c>
      <c r="D25" s="4">
        <v>1</v>
      </c>
      <c r="E25" s="6">
        <v>42040</v>
      </c>
      <c r="F25" s="5" t="s">
        <v>56</v>
      </c>
      <c r="G25" s="4">
        <v>0</v>
      </c>
      <c r="H25" s="4">
        <v>287.70999999999998</v>
      </c>
      <c r="I25" s="4">
        <v>3559.3</v>
      </c>
      <c r="J25" s="7">
        <v>186736</v>
      </c>
      <c r="K25" s="8" t="s">
        <v>73</v>
      </c>
    </row>
    <row r="26" spans="1:11">
      <c r="A26" s="5" t="s">
        <v>47</v>
      </c>
      <c r="B26" s="4">
        <v>0</v>
      </c>
      <c r="C26" s="5" t="s">
        <v>50</v>
      </c>
      <c r="D26" s="4">
        <v>1</v>
      </c>
      <c r="E26" s="6">
        <v>42040</v>
      </c>
      <c r="F26" s="5" t="s">
        <v>57</v>
      </c>
      <c r="G26" s="4">
        <v>0</v>
      </c>
      <c r="H26" s="4">
        <v>0</v>
      </c>
      <c r="I26" s="4">
        <v>6994.32</v>
      </c>
      <c r="J26" s="7">
        <v>109291</v>
      </c>
      <c r="K26" s="8" t="s">
        <v>74</v>
      </c>
    </row>
    <row r="27" spans="1:11" ht="25.5">
      <c r="A27" s="5" t="s">
        <v>47</v>
      </c>
      <c r="B27" s="4">
        <v>0</v>
      </c>
      <c r="C27" s="5" t="s">
        <v>51</v>
      </c>
      <c r="D27" s="4">
        <v>1</v>
      </c>
      <c r="E27" s="6">
        <v>42040</v>
      </c>
      <c r="F27" s="5" t="s">
        <v>58</v>
      </c>
      <c r="G27" s="4">
        <v>0</v>
      </c>
      <c r="H27" s="4">
        <v>0</v>
      </c>
      <c r="I27" s="4">
        <v>5025.8999999999996</v>
      </c>
      <c r="J27" s="7">
        <v>156938</v>
      </c>
      <c r="K27" s="8" t="s">
        <v>75</v>
      </c>
    </row>
    <row r="28" spans="1:11" ht="38.25">
      <c r="A28" s="5" t="s">
        <v>47</v>
      </c>
      <c r="B28" s="4">
        <v>0</v>
      </c>
      <c r="C28" s="5" t="s">
        <v>47</v>
      </c>
      <c r="D28" s="4">
        <v>0</v>
      </c>
      <c r="E28" s="6">
        <v>42134</v>
      </c>
      <c r="F28" s="5" t="s">
        <v>59</v>
      </c>
      <c r="G28" s="4">
        <v>0</v>
      </c>
      <c r="H28" s="4">
        <v>0</v>
      </c>
      <c r="I28" s="4">
        <v>0</v>
      </c>
      <c r="J28" s="7">
        <v>8597</v>
      </c>
      <c r="K28" s="8" t="s">
        <v>76</v>
      </c>
    </row>
    <row r="29" spans="1:11">
      <c r="A29" s="9" t="s">
        <v>14</v>
      </c>
      <c r="B29" s="10">
        <f>SUM(B10:B28)</f>
        <v>15</v>
      </c>
      <c r="C29" s="11"/>
      <c r="D29" s="10">
        <f>SUM(D10:D28)</f>
        <v>15</v>
      </c>
      <c r="E29" s="11"/>
      <c r="F29" s="11"/>
      <c r="G29" s="12">
        <f>SUM(G10:G28)</f>
        <v>309</v>
      </c>
      <c r="H29" s="12">
        <f>SUM(H10:H28)</f>
        <v>899.91000000000008</v>
      </c>
      <c r="I29" s="12">
        <f>SUM(I10:I28)</f>
        <v>37408.5</v>
      </c>
      <c r="J29" s="13">
        <f>SUM(J10:J28)</f>
        <v>887065</v>
      </c>
    </row>
  </sheetData>
  <mergeCells count="2">
    <mergeCell ref="J10:J11"/>
    <mergeCell ref="K10:K1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9"/>
  <sheetViews>
    <sheetView workbookViewId="0">
      <selection activeCell="F22" sqref="F22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96</v>
      </c>
      <c r="E5" s="2"/>
      <c r="F5" s="2"/>
      <c r="G5" s="3"/>
      <c r="H5" s="3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15" t="s">
        <v>43</v>
      </c>
      <c r="B10" s="15">
        <v>1</v>
      </c>
      <c r="C10" s="15" t="s">
        <v>78</v>
      </c>
      <c r="D10" s="4">
        <v>1</v>
      </c>
      <c r="E10" s="16">
        <v>42065</v>
      </c>
      <c r="F10" s="15" t="s">
        <v>13</v>
      </c>
      <c r="G10" s="4">
        <v>11</v>
      </c>
      <c r="H10" s="15">
        <v>66</v>
      </c>
      <c r="I10" s="15">
        <f>75.18*11</f>
        <v>826.98</v>
      </c>
      <c r="J10" s="18">
        <v>14826</v>
      </c>
      <c r="K10" s="15" t="s">
        <v>87</v>
      </c>
    </row>
    <row r="11" spans="1:11">
      <c r="A11" s="15" t="s">
        <v>44</v>
      </c>
      <c r="B11" s="15">
        <v>1</v>
      </c>
      <c r="C11" s="15" t="s">
        <v>79</v>
      </c>
      <c r="D11" s="15">
        <v>1</v>
      </c>
      <c r="E11" s="16">
        <v>42068</v>
      </c>
      <c r="F11" s="15" t="s">
        <v>13</v>
      </c>
      <c r="G11" s="4">
        <v>10</v>
      </c>
      <c r="H11" s="15">
        <v>170.32</v>
      </c>
      <c r="I11" s="15">
        <f>145.12*5+140.3*5</f>
        <v>1427.1</v>
      </c>
      <c r="J11" s="18">
        <v>48169</v>
      </c>
      <c r="K11" s="15" t="s">
        <v>88</v>
      </c>
    </row>
    <row r="12" spans="1:11">
      <c r="A12" s="15" t="s">
        <v>45</v>
      </c>
      <c r="B12" s="15">
        <v>1</v>
      </c>
      <c r="C12" s="15" t="s">
        <v>80</v>
      </c>
      <c r="D12" s="15">
        <v>1</v>
      </c>
      <c r="E12" s="16">
        <v>42069</v>
      </c>
      <c r="F12" s="15" t="s">
        <v>13</v>
      </c>
      <c r="G12" s="4">
        <v>126</v>
      </c>
      <c r="H12" s="15">
        <v>312</v>
      </c>
      <c r="I12" s="15">
        <f>309.68*21</f>
        <v>6503.28</v>
      </c>
      <c r="J12" s="7">
        <v>135852</v>
      </c>
      <c r="K12" s="15" t="s">
        <v>89</v>
      </c>
    </row>
    <row r="13" spans="1:11">
      <c r="A13" s="4" t="s">
        <v>46</v>
      </c>
      <c r="B13" s="4">
        <v>1</v>
      </c>
      <c r="C13" s="5" t="s">
        <v>81</v>
      </c>
      <c r="D13" s="4">
        <v>1</v>
      </c>
      <c r="E13" s="6">
        <v>42069</v>
      </c>
      <c r="F13" s="4" t="s">
        <v>13</v>
      </c>
      <c r="G13" s="4">
        <v>72</v>
      </c>
      <c r="H13" s="4">
        <v>190</v>
      </c>
      <c r="I13" s="4">
        <f>309.68*12</f>
        <v>3716.16</v>
      </c>
      <c r="J13" s="7">
        <v>78076</v>
      </c>
      <c r="K13" s="4" t="s">
        <v>90</v>
      </c>
    </row>
    <row r="14" spans="1:11">
      <c r="A14" s="5" t="s">
        <v>48</v>
      </c>
      <c r="B14" s="4">
        <v>1</v>
      </c>
      <c r="C14" s="5" t="s">
        <v>82</v>
      </c>
      <c r="D14" s="4">
        <v>1</v>
      </c>
      <c r="E14" s="6">
        <v>42072</v>
      </c>
      <c r="F14" s="5" t="s">
        <v>13</v>
      </c>
      <c r="G14" s="4">
        <v>20</v>
      </c>
      <c r="H14" s="4">
        <v>134</v>
      </c>
      <c r="I14" s="4">
        <f>64*2+56.5*13+52.7*5</f>
        <v>1126</v>
      </c>
      <c r="J14" s="7">
        <f>26876+1510</f>
        <v>28386</v>
      </c>
      <c r="K14" s="8" t="s">
        <v>91</v>
      </c>
    </row>
    <row r="15" spans="1:11">
      <c r="A15" s="5" t="s">
        <v>49</v>
      </c>
      <c r="B15" s="4">
        <v>1</v>
      </c>
      <c r="C15" s="5" t="s">
        <v>83</v>
      </c>
      <c r="D15" s="4">
        <v>1</v>
      </c>
      <c r="E15" s="6">
        <v>42065</v>
      </c>
      <c r="F15" s="5" t="s">
        <v>13</v>
      </c>
      <c r="G15" s="4">
        <v>82</v>
      </c>
      <c r="H15" s="4">
        <v>439.63</v>
      </c>
      <c r="I15" s="4">
        <f>72.82*82</f>
        <v>5971.24</v>
      </c>
      <c r="J15" s="7">
        <v>107419</v>
      </c>
      <c r="K15" s="8" t="s">
        <v>92</v>
      </c>
    </row>
    <row r="16" spans="1:11">
      <c r="A16" s="5" t="s">
        <v>50</v>
      </c>
      <c r="B16" s="4">
        <v>1</v>
      </c>
      <c r="C16" s="5" t="s">
        <v>84</v>
      </c>
      <c r="D16" s="4">
        <v>1</v>
      </c>
      <c r="E16" s="6">
        <v>42076</v>
      </c>
      <c r="F16" s="5" t="s">
        <v>13</v>
      </c>
      <c r="G16" s="4">
        <v>46</v>
      </c>
      <c r="H16" s="4">
        <v>207</v>
      </c>
      <c r="I16" s="4">
        <f>43.66*46</f>
        <v>2008.36</v>
      </c>
      <c r="J16" s="7">
        <v>51057</v>
      </c>
      <c r="K16" s="8" t="s">
        <v>93</v>
      </c>
    </row>
    <row r="17" spans="1:11">
      <c r="A17" s="5" t="s">
        <v>51</v>
      </c>
      <c r="B17" s="4">
        <v>1</v>
      </c>
      <c r="C17" s="5" t="s">
        <v>85</v>
      </c>
      <c r="D17" s="4">
        <v>1</v>
      </c>
      <c r="E17" s="6">
        <v>42076</v>
      </c>
      <c r="F17" s="5" t="s">
        <v>13</v>
      </c>
      <c r="G17" s="4">
        <v>10</v>
      </c>
      <c r="H17" s="4">
        <v>60.06</v>
      </c>
      <c r="I17" s="5">
        <f>43.66*10</f>
        <v>436.59999999999997</v>
      </c>
      <c r="J17" s="7">
        <v>11673</v>
      </c>
      <c r="K17" s="8" t="s">
        <v>94</v>
      </c>
    </row>
    <row r="18" spans="1:11">
      <c r="A18" s="5" t="s">
        <v>78</v>
      </c>
      <c r="B18" s="4">
        <v>1</v>
      </c>
      <c r="C18" s="5" t="s">
        <v>86</v>
      </c>
      <c r="D18" s="4">
        <v>1</v>
      </c>
      <c r="E18" s="6">
        <v>42076</v>
      </c>
      <c r="F18" s="5" t="s">
        <v>13</v>
      </c>
      <c r="G18" s="4">
        <v>44</v>
      </c>
      <c r="H18" s="4">
        <v>198</v>
      </c>
      <c r="I18" s="4">
        <f>43.66*44</f>
        <v>1921.04</v>
      </c>
      <c r="J18" s="7">
        <v>48838</v>
      </c>
      <c r="K18" s="8" t="s">
        <v>95</v>
      </c>
    </row>
    <row r="19" spans="1:11">
      <c r="A19" s="9" t="s">
        <v>14</v>
      </c>
      <c r="B19" s="10">
        <f>SUM(B10:B18)</f>
        <v>9</v>
      </c>
      <c r="C19" s="11"/>
      <c r="D19" s="10">
        <f>SUM(D10:D18)</f>
        <v>9</v>
      </c>
      <c r="E19" s="11"/>
      <c r="F19" s="11"/>
      <c r="G19" s="12">
        <f>SUM(G10:G18)</f>
        <v>421</v>
      </c>
      <c r="H19" s="12">
        <f>SUM(H10:H18)</f>
        <v>1777.0099999999998</v>
      </c>
      <c r="I19" s="12">
        <f>SUM(I10:I18)</f>
        <v>23936.760000000002</v>
      </c>
      <c r="J19" s="13">
        <f>SUM(J10:J18)</f>
        <v>524296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48"/>
  <sheetViews>
    <sheetView tabSelected="1" workbookViewId="0">
      <selection activeCell="D6" sqref="D6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2" ht="20.25">
      <c r="B3" s="2"/>
      <c r="C3" s="2" t="s">
        <v>0</v>
      </c>
      <c r="D3" s="2"/>
      <c r="E3" s="2"/>
      <c r="F3" s="2"/>
      <c r="G3" s="3"/>
      <c r="H3" s="3"/>
    </row>
    <row r="4" spans="1:12" ht="20.25">
      <c r="B4" s="2" t="s">
        <v>1</v>
      </c>
      <c r="C4" s="3"/>
      <c r="D4" s="2"/>
      <c r="E4" s="2"/>
      <c r="F4" s="2"/>
      <c r="G4" s="3"/>
      <c r="H4" s="3"/>
    </row>
    <row r="5" spans="1:12" ht="20.25">
      <c r="B5" s="2"/>
      <c r="C5" s="3"/>
      <c r="D5" s="2" t="s">
        <v>168</v>
      </c>
      <c r="E5" s="2"/>
      <c r="F5" s="2"/>
      <c r="G5" s="3"/>
      <c r="H5" s="3"/>
    </row>
    <row r="8" spans="1:12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2" ht="5.25" customHeight="1"/>
    <row r="10" spans="1:12">
      <c r="A10" s="15" t="s">
        <v>97</v>
      </c>
      <c r="B10" s="15">
        <v>0</v>
      </c>
      <c r="C10" s="15" t="s">
        <v>98</v>
      </c>
      <c r="D10" s="15">
        <v>1</v>
      </c>
      <c r="E10" s="16">
        <v>42095</v>
      </c>
      <c r="F10" s="15" t="s">
        <v>13</v>
      </c>
      <c r="G10" s="4">
        <v>9</v>
      </c>
      <c r="H10" s="4"/>
      <c r="I10" s="4">
        <v>773.85</v>
      </c>
      <c r="J10" s="7">
        <v>7185</v>
      </c>
      <c r="K10" s="7" t="s">
        <v>133</v>
      </c>
      <c r="L10" s="17"/>
    </row>
    <row r="11" spans="1:12">
      <c r="A11" s="15" t="s">
        <v>97</v>
      </c>
      <c r="B11" s="15">
        <v>0</v>
      </c>
      <c r="C11" s="15" t="s">
        <v>99</v>
      </c>
      <c r="D11" s="15">
        <v>1</v>
      </c>
      <c r="E11" s="16">
        <v>42095</v>
      </c>
      <c r="F11" s="15" t="s">
        <v>13</v>
      </c>
      <c r="G11" s="4">
        <v>20</v>
      </c>
      <c r="H11" s="15"/>
      <c r="I11" s="15">
        <v>1464.14</v>
      </c>
      <c r="J11" s="7">
        <v>14198</v>
      </c>
      <c r="K11" s="7" t="s">
        <v>134</v>
      </c>
      <c r="L11" s="17"/>
    </row>
    <row r="12" spans="1:12">
      <c r="A12" s="15" t="s">
        <v>79</v>
      </c>
      <c r="B12" s="15">
        <v>1</v>
      </c>
      <c r="C12" s="15" t="s">
        <v>100</v>
      </c>
      <c r="D12" s="15">
        <v>1</v>
      </c>
      <c r="E12" s="16">
        <v>42100</v>
      </c>
      <c r="F12" s="15" t="s">
        <v>13</v>
      </c>
      <c r="G12" s="4">
        <v>63</v>
      </c>
      <c r="H12" s="15"/>
      <c r="I12" s="15">
        <v>5334.85</v>
      </c>
      <c r="J12" s="7">
        <v>102447</v>
      </c>
      <c r="K12" s="15" t="s">
        <v>135</v>
      </c>
      <c r="L12" s="17"/>
    </row>
    <row r="13" spans="1:12">
      <c r="A13" s="4" t="s">
        <v>80</v>
      </c>
      <c r="B13" s="4">
        <v>1</v>
      </c>
      <c r="C13" s="5" t="s">
        <v>101</v>
      </c>
      <c r="D13" s="15">
        <v>1</v>
      </c>
      <c r="E13" s="16">
        <v>42100</v>
      </c>
      <c r="F13" s="4" t="s">
        <v>13</v>
      </c>
      <c r="G13" s="4">
        <v>69</v>
      </c>
      <c r="H13" s="4"/>
      <c r="I13" s="4">
        <v>5854.27</v>
      </c>
      <c r="J13" s="7">
        <v>106938</v>
      </c>
      <c r="K13" s="4" t="s">
        <v>136</v>
      </c>
      <c r="L13" s="20"/>
    </row>
    <row r="14" spans="1:12">
      <c r="A14" s="5" t="s">
        <v>81</v>
      </c>
      <c r="B14" s="4">
        <v>1</v>
      </c>
      <c r="C14" s="5" t="s">
        <v>102</v>
      </c>
      <c r="D14" s="15">
        <v>1</v>
      </c>
      <c r="E14" s="16">
        <v>42100</v>
      </c>
      <c r="F14" s="5" t="s">
        <v>13</v>
      </c>
      <c r="G14" s="4">
        <v>14</v>
      </c>
      <c r="H14" s="4"/>
      <c r="I14" s="4">
        <v>1187.8800000000001</v>
      </c>
      <c r="J14" s="7">
        <v>24822</v>
      </c>
      <c r="K14" s="8" t="s">
        <v>137</v>
      </c>
      <c r="L14" s="21"/>
    </row>
    <row r="15" spans="1:12">
      <c r="A15" s="5" t="s">
        <v>82</v>
      </c>
      <c r="B15" s="4">
        <v>1</v>
      </c>
      <c r="C15" s="5" t="s">
        <v>103</v>
      </c>
      <c r="D15" s="15">
        <v>1</v>
      </c>
      <c r="E15" s="16">
        <v>42100</v>
      </c>
      <c r="F15" s="5" t="s">
        <v>13</v>
      </c>
      <c r="G15" s="4">
        <v>13</v>
      </c>
      <c r="H15" s="4"/>
      <c r="I15" s="4">
        <v>1102.97</v>
      </c>
      <c r="J15" s="7">
        <v>23051</v>
      </c>
      <c r="K15" s="8" t="s">
        <v>138</v>
      </c>
      <c r="L15" s="21"/>
    </row>
    <row r="16" spans="1:12">
      <c r="A16" s="5" t="s">
        <v>83</v>
      </c>
      <c r="B16" s="4">
        <v>1</v>
      </c>
      <c r="C16" s="5" t="s">
        <v>104</v>
      </c>
      <c r="D16" s="15">
        <v>1</v>
      </c>
      <c r="E16" s="16">
        <v>42100</v>
      </c>
      <c r="F16" s="5" t="s">
        <v>13</v>
      </c>
      <c r="G16" s="4">
        <v>66</v>
      </c>
      <c r="H16" s="4"/>
      <c r="I16" s="4">
        <v>5600.14</v>
      </c>
      <c r="J16" s="7">
        <v>102526</v>
      </c>
      <c r="K16" s="8" t="s">
        <v>139</v>
      </c>
      <c r="L16" s="21"/>
    </row>
    <row r="17" spans="1:12">
      <c r="A17" s="5" t="s">
        <v>84</v>
      </c>
      <c r="B17" s="4">
        <v>1</v>
      </c>
      <c r="C17" s="5" t="s">
        <v>105</v>
      </c>
      <c r="D17" s="15">
        <v>1</v>
      </c>
      <c r="E17" s="16">
        <v>42100</v>
      </c>
      <c r="F17" s="5" t="s">
        <v>13</v>
      </c>
      <c r="G17" s="4">
        <v>66</v>
      </c>
      <c r="H17" s="4"/>
      <c r="I17" s="5">
        <v>5600.14</v>
      </c>
      <c r="J17" s="7">
        <v>102526</v>
      </c>
      <c r="K17" s="8" t="s">
        <v>140</v>
      </c>
      <c r="L17" s="21"/>
    </row>
    <row r="18" spans="1:12">
      <c r="A18" s="5" t="s">
        <v>85</v>
      </c>
      <c r="B18" s="4">
        <v>1</v>
      </c>
      <c r="C18" s="5" t="s">
        <v>106</v>
      </c>
      <c r="D18" s="15">
        <v>1</v>
      </c>
      <c r="E18" s="16">
        <v>42100</v>
      </c>
      <c r="F18" s="5" t="s">
        <v>13</v>
      </c>
      <c r="G18" s="4">
        <v>8</v>
      </c>
      <c r="H18" s="4"/>
      <c r="I18" s="4">
        <v>678.84</v>
      </c>
      <c r="J18" s="7">
        <v>14186</v>
      </c>
      <c r="K18" s="8" t="s">
        <v>141</v>
      </c>
      <c r="L18" s="21"/>
    </row>
    <row r="19" spans="1:12">
      <c r="A19" s="5" t="s">
        <v>86</v>
      </c>
      <c r="B19" s="4">
        <v>1</v>
      </c>
      <c r="C19" s="5" t="s">
        <v>107</v>
      </c>
      <c r="D19" s="15">
        <v>1</v>
      </c>
      <c r="E19" s="16">
        <v>42100</v>
      </c>
      <c r="F19" s="5" t="s">
        <v>13</v>
      </c>
      <c r="G19" s="4">
        <v>28</v>
      </c>
      <c r="H19" s="4"/>
      <c r="I19" s="4">
        <v>2375.36</v>
      </c>
      <c r="J19" s="7">
        <v>46569</v>
      </c>
      <c r="K19" s="8" t="s">
        <v>142</v>
      </c>
      <c r="L19" s="21"/>
    </row>
    <row r="20" spans="1:12">
      <c r="A20" s="5" t="s">
        <v>97</v>
      </c>
      <c r="B20" s="4">
        <v>0</v>
      </c>
      <c r="C20" s="5" t="s">
        <v>108</v>
      </c>
      <c r="D20" s="4">
        <v>1</v>
      </c>
      <c r="E20" s="6">
        <v>42110</v>
      </c>
      <c r="F20" s="5" t="s">
        <v>13</v>
      </c>
      <c r="G20" s="4">
        <v>67</v>
      </c>
      <c r="H20" s="4">
        <v>0</v>
      </c>
      <c r="I20" s="4">
        <v>5684.85</v>
      </c>
      <c r="J20" s="7">
        <v>176419</v>
      </c>
      <c r="K20" s="8" t="s">
        <v>143</v>
      </c>
      <c r="L20" s="21"/>
    </row>
    <row r="21" spans="1:12">
      <c r="A21" s="5" t="s">
        <v>97</v>
      </c>
      <c r="B21" s="4">
        <v>0</v>
      </c>
      <c r="C21" s="5" t="s">
        <v>109</v>
      </c>
      <c r="D21" s="4">
        <v>1</v>
      </c>
      <c r="E21" s="6">
        <v>42110</v>
      </c>
      <c r="F21" s="5" t="s">
        <v>13</v>
      </c>
      <c r="G21" s="4">
        <v>181</v>
      </c>
      <c r="H21" s="4">
        <v>0</v>
      </c>
      <c r="I21" s="4">
        <v>15441.87</v>
      </c>
      <c r="J21" s="7">
        <v>476579</v>
      </c>
      <c r="K21" s="8" t="s">
        <v>144</v>
      </c>
      <c r="L21" s="21"/>
    </row>
    <row r="22" spans="1:12">
      <c r="A22" s="5" t="s">
        <v>97</v>
      </c>
      <c r="B22" s="4">
        <v>0</v>
      </c>
      <c r="C22" s="5" t="s">
        <v>110</v>
      </c>
      <c r="D22" s="4">
        <v>1</v>
      </c>
      <c r="E22" s="6">
        <v>42110</v>
      </c>
      <c r="F22" s="5" t="s">
        <v>13</v>
      </c>
      <c r="G22" s="4">
        <v>181</v>
      </c>
      <c r="H22" s="4">
        <v>0</v>
      </c>
      <c r="I22" s="4">
        <v>15441.87</v>
      </c>
      <c r="J22" s="7">
        <v>476579</v>
      </c>
      <c r="K22" s="8" t="s">
        <v>145</v>
      </c>
      <c r="L22" s="21"/>
    </row>
    <row r="23" spans="1:12">
      <c r="A23" s="5" t="s">
        <v>97</v>
      </c>
      <c r="B23" s="4">
        <v>0</v>
      </c>
      <c r="C23" s="5" t="s">
        <v>111</v>
      </c>
      <c r="D23" s="4">
        <v>1</v>
      </c>
      <c r="E23" s="6">
        <v>42110</v>
      </c>
      <c r="F23" s="5" t="s">
        <v>13</v>
      </c>
      <c r="G23" s="4">
        <v>61</v>
      </c>
      <c r="H23" s="4">
        <v>0</v>
      </c>
      <c r="I23" s="4">
        <v>5176.01</v>
      </c>
      <c r="J23" s="7">
        <v>160625</v>
      </c>
      <c r="K23" s="8" t="s">
        <v>146</v>
      </c>
      <c r="L23" s="21"/>
    </row>
    <row r="24" spans="1:12">
      <c r="A24" s="5" t="s">
        <v>97</v>
      </c>
      <c r="B24" s="4">
        <v>0</v>
      </c>
      <c r="C24" s="5" t="s">
        <v>112</v>
      </c>
      <c r="D24" s="4">
        <v>1</v>
      </c>
      <c r="E24" s="6">
        <v>42110</v>
      </c>
      <c r="F24" s="5" t="s">
        <v>13</v>
      </c>
      <c r="G24" s="4">
        <v>162</v>
      </c>
      <c r="H24" s="4">
        <v>0</v>
      </c>
      <c r="I24" s="4">
        <v>13745.06</v>
      </c>
      <c r="J24" s="7">
        <v>426556</v>
      </c>
      <c r="K24" s="8" t="s">
        <v>147</v>
      </c>
      <c r="L24" s="21"/>
    </row>
    <row r="25" spans="1:12">
      <c r="A25" s="5" t="s">
        <v>97</v>
      </c>
      <c r="B25" s="4">
        <v>0</v>
      </c>
      <c r="C25" s="5" t="s">
        <v>113</v>
      </c>
      <c r="D25" s="4">
        <v>1</v>
      </c>
      <c r="E25" s="6">
        <v>42110</v>
      </c>
      <c r="F25" s="5" t="s">
        <v>13</v>
      </c>
      <c r="G25" s="4">
        <v>44</v>
      </c>
      <c r="H25" s="4">
        <v>0</v>
      </c>
      <c r="I25" s="4">
        <v>3733.04</v>
      </c>
      <c r="J25" s="7">
        <v>115850</v>
      </c>
      <c r="K25" s="8" t="s">
        <v>148</v>
      </c>
      <c r="L25" s="21"/>
    </row>
    <row r="26" spans="1:12">
      <c r="A26" s="5" t="s">
        <v>97</v>
      </c>
      <c r="B26" s="4">
        <v>0</v>
      </c>
      <c r="C26" s="5" t="s">
        <v>114</v>
      </c>
      <c r="D26" s="4">
        <v>1</v>
      </c>
      <c r="E26" s="6">
        <v>42110</v>
      </c>
      <c r="F26" s="5" t="s">
        <v>13</v>
      </c>
      <c r="G26" s="4">
        <v>142</v>
      </c>
      <c r="H26" s="4">
        <v>0</v>
      </c>
      <c r="I26" s="4">
        <f>84.71*78+85*64</f>
        <v>12047.38</v>
      </c>
      <c r="J26" s="7">
        <v>373880</v>
      </c>
      <c r="K26" s="8" t="s">
        <v>149</v>
      </c>
      <c r="L26" s="21"/>
    </row>
    <row r="27" spans="1:12">
      <c r="A27" s="5" t="s">
        <v>97</v>
      </c>
      <c r="B27" s="4">
        <v>0</v>
      </c>
      <c r="C27" s="5" t="s">
        <v>115</v>
      </c>
      <c r="D27" s="4">
        <v>1</v>
      </c>
      <c r="E27" s="6">
        <v>42110</v>
      </c>
      <c r="F27" s="5" t="s">
        <v>13</v>
      </c>
      <c r="G27" s="4">
        <v>84</v>
      </c>
      <c r="H27" s="4">
        <v>0</v>
      </c>
      <c r="I27" s="4">
        <v>7126.66</v>
      </c>
      <c r="J27" s="7">
        <v>221169</v>
      </c>
      <c r="K27" s="8" t="s">
        <v>150</v>
      </c>
      <c r="L27" s="21"/>
    </row>
    <row r="28" spans="1:12">
      <c r="A28" s="5" t="s">
        <v>97</v>
      </c>
      <c r="B28" s="4">
        <v>0</v>
      </c>
      <c r="C28" s="5" t="s">
        <v>116</v>
      </c>
      <c r="D28" s="4">
        <v>1</v>
      </c>
      <c r="E28" s="6">
        <v>42110</v>
      </c>
      <c r="F28" s="5" t="s">
        <v>13</v>
      </c>
      <c r="G28" s="4">
        <v>45</v>
      </c>
      <c r="H28" s="4">
        <v>0</v>
      </c>
      <c r="I28" s="4">
        <v>4629.72</v>
      </c>
      <c r="J28" s="7">
        <v>133912</v>
      </c>
      <c r="K28" s="8" t="s">
        <v>151</v>
      </c>
      <c r="L28" s="21"/>
    </row>
    <row r="29" spans="1:12">
      <c r="A29" s="5" t="s">
        <v>97</v>
      </c>
      <c r="B29" s="4">
        <v>0</v>
      </c>
      <c r="C29" s="5" t="s">
        <v>117</v>
      </c>
      <c r="D29" s="4">
        <v>1</v>
      </c>
      <c r="E29" s="6">
        <v>42110</v>
      </c>
      <c r="F29" s="5" t="s">
        <v>13</v>
      </c>
      <c r="G29" s="4">
        <v>27</v>
      </c>
      <c r="H29" s="4">
        <v>0</v>
      </c>
      <c r="I29" s="4">
        <v>3806.63</v>
      </c>
      <c r="J29" s="7">
        <v>118006</v>
      </c>
      <c r="K29" s="8" t="s">
        <v>152</v>
      </c>
      <c r="L29" s="21"/>
    </row>
    <row r="30" spans="1:12">
      <c r="A30" s="5" t="s">
        <v>97</v>
      </c>
      <c r="B30" s="4">
        <v>0</v>
      </c>
      <c r="C30" s="5" t="s">
        <v>118</v>
      </c>
      <c r="D30" s="4">
        <v>1</v>
      </c>
      <c r="E30" s="6">
        <v>42110</v>
      </c>
      <c r="F30" s="5" t="s">
        <v>13</v>
      </c>
      <c r="G30" s="4">
        <v>34</v>
      </c>
      <c r="H30" s="4">
        <v>0</v>
      </c>
      <c r="I30" s="4">
        <v>3684.36</v>
      </c>
      <c r="J30" s="7">
        <v>100742</v>
      </c>
      <c r="K30" s="8" t="s">
        <v>153</v>
      </c>
      <c r="L30" s="21"/>
    </row>
    <row r="31" spans="1:12">
      <c r="A31" s="5" t="s">
        <v>97</v>
      </c>
      <c r="B31" s="4">
        <v>0</v>
      </c>
      <c r="C31" s="5" t="s">
        <v>119</v>
      </c>
      <c r="D31" s="4">
        <v>1</v>
      </c>
      <c r="E31" s="6">
        <v>42110</v>
      </c>
      <c r="F31" s="5" t="s">
        <v>53</v>
      </c>
      <c r="G31" s="4">
        <v>2184</v>
      </c>
      <c r="H31" s="4">
        <v>0</v>
      </c>
      <c r="I31" s="4">
        <f>45.78*1920+62.07*264</f>
        <v>104284.08</v>
      </c>
      <c r="J31" s="7">
        <f>562079+679610+58420</f>
        <v>1300109</v>
      </c>
      <c r="K31" s="8" t="s">
        <v>154</v>
      </c>
      <c r="L31" s="21"/>
    </row>
    <row r="32" spans="1:12">
      <c r="A32" s="5" t="s">
        <v>98</v>
      </c>
      <c r="B32" s="4">
        <v>1</v>
      </c>
      <c r="C32" s="5" t="s">
        <v>120</v>
      </c>
      <c r="D32" s="4">
        <v>1</v>
      </c>
      <c r="E32" s="6">
        <v>42110</v>
      </c>
      <c r="F32" s="5" t="s">
        <v>13</v>
      </c>
      <c r="G32" s="4">
        <v>2</v>
      </c>
      <c r="H32" s="4"/>
      <c r="I32" s="4">
        <v>140.1</v>
      </c>
      <c r="J32" s="7">
        <v>2710</v>
      </c>
      <c r="K32" s="8" t="s">
        <v>155</v>
      </c>
      <c r="L32" s="21"/>
    </row>
    <row r="33" spans="1:12">
      <c r="A33" s="5" t="s">
        <v>99</v>
      </c>
      <c r="B33" s="4">
        <v>1</v>
      </c>
      <c r="C33" s="5" t="s">
        <v>47</v>
      </c>
      <c r="D33" s="4">
        <v>0</v>
      </c>
      <c r="E33" s="6">
        <v>42110</v>
      </c>
      <c r="F33" s="5" t="s">
        <v>52</v>
      </c>
      <c r="G33" s="4">
        <v>0</v>
      </c>
      <c r="H33" s="4">
        <v>72</v>
      </c>
      <c r="I33" s="4">
        <v>0</v>
      </c>
      <c r="J33" s="7">
        <v>6361</v>
      </c>
      <c r="K33" s="8" t="s">
        <v>156</v>
      </c>
      <c r="L33" s="21"/>
    </row>
    <row r="34" spans="1:12">
      <c r="A34" s="5" t="s">
        <v>100</v>
      </c>
      <c r="B34" s="4">
        <v>1</v>
      </c>
      <c r="C34" s="5" t="s">
        <v>47</v>
      </c>
      <c r="D34" s="4">
        <v>0</v>
      </c>
      <c r="E34" s="6">
        <v>42110</v>
      </c>
      <c r="F34" s="5" t="s">
        <v>52</v>
      </c>
      <c r="G34" s="4">
        <v>0</v>
      </c>
      <c r="H34" s="4">
        <v>262</v>
      </c>
      <c r="I34" s="4">
        <v>0</v>
      </c>
      <c r="J34" s="7">
        <v>20494</v>
      </c>
      <c r="K34" s="8" t="s">
        <v>157</v>
      </c>
      <c r="L34" s="21"/>
    </row>
    <row r="35" spans="1:12">
      <c r="A35" s="5" t="s">
        <v>101</v>
      </c>
      <c r="B35" s="4">
        <v>1</v>
      </c>
      <c r="C35" s="5" t="s">
        <v>121</v>
      </c>
      <c r="D35" s="4">
        <v>1</v>
      </c>
      <c r="E35" s="6">
        <v>42115</v>
      </c>
      <c r="F35" s="5" t="s">
        <v>13</v>
      </c>
      <c r="G35" s="4">
        <v>11</v>
      </c>
      <c r="H35" s="4"/>
      <c r="I35" s="4">
        <v>779.16</v>
      </c>
      <c r="J35" s="7">
        <v>14952</v>
      </c>
      <c r="K35" s="8" t="s">
        <v>158</v>
      </c>
      <c r="L35" s="21"/>
    </row>
    <row r="36" spans="1:12">
      <c r="A36" s="5" t="s">
        <v>102</v>
      </c>
      <c r="B36" s="4">
        <v>1</v>
      </c>
      <c r="C36" s="5" t="s">
        <v>122</v>
      </c>
      <c r="D36" s="4">
        <v>1</v>
      </c>
      <c r="E36" s="6">
        <v>42115</v>
      </c>
      <c r="F36" s="5" t="s">
        <v>13</v>
      </c>
      <c r="G36" s="4">
        <v>12</v>
      </c>
      <c r="H36" s="4"/>
      <c r="I36" s="4">
        <v>771.72</v>
      </c>
      <c r="J36" s="7">
        <v>15854</v>
      </c>
      <c r="K36" s="8" t="s">
        <v>159</v>
      </c>
      <c r="L36" s="21"/>
    </row>
    <row r="37" spans="1:12">
      <c r="A37" s="5" t="s">
        <v>103</v>
      </c>
      <c r="B37" s="4">
        <v>1</v>
      </c>
      <c r="C37" s="5" t="s">
        <v>123</v>
      </c>
      <c r="D37" s="4">
        <v>1</v>
      </c>
      <c r="E37" s="6">
        <v>42115</v>
      </c>
      <c r="F37" s="5" t="s">
        <v>13</v>
      </c>
      <c r="G37" s="4">
        <v>14</v>
      </c>
      <c r="H37" s="4"/>
      <c r="I37" s="4">
        <v>997.92</v>
      </c>
      <c r="J37" s="7">
        <v>19759</v>
      </c>
      <c r="K37" s="8" t="s">
        <v>160</v>
      </c>
      <c r="L37" s="21"/>
    </row>
    <row r="38" spans="1:12">
      <c r="A38" s="5" t="s">
        <v>107</v>
      </c>
      <c r="B38" s="4">
        <v>1</v>
      </c>
      <c r="C38" s="5" t="s">
        <v>124</v>
      </c>
      <c r="D38" s="4">
        <v>1</v>
      </c>
      <c r="E38" s="6">
        <v>42115</v>
      </c>
      <c r="F38" s="5" t="s">
        <v>13</v>
      </c>
      <c r="G38" s="4">
        <v>1</v>
      </c>
      <c r="H38" s="4">
        <v>7</v>
      </c>
      <c r="I38" s="4">
        <v>81.67</v>
      </c>
      <c r="J38" s="22">
        <v>14570</v>
      </c>
      <c r="K38" s="27" t="s">
        <v>161</v>
      </c>
      <c r="L38" s="21"/>
    </row>
    <row r="39" spans="1:12">
      <c r="A39" s="5" t="s">
        <v>106</v>
      </c>
      <c r="B39" s="4">
        <v>1</v>
      </c>
      <c r="C39" s="5" t="s">
        <v>125</v>
      </c>
      <c r="D39" s="4">
        <v>1</v>
      </c>
      <c r="E39" s="6">
        <v>42115</v>
      </c>
      <c r="F39" s="5" t="s">
        <v>13</v>
      </c>
      <c r="G39" s="4">
        <v>1</v>
      </c>
      <c r="H39" s="4">
        <v>7</v>
      </c>
      <c r="I39" s="4">
        <v>81.67</v>
      </c>
      <c r="J39" s="26"/>
      <c r="K39" s="28"/>
      <c r="L39" s="21"/>
    </row>
    <row r="40" spans="1:12">
      <c r="A40" s="5" t="s">
        <v>105</v>
      </c>
      <c r="B40" s="4">
        <v>1</v>
      </c>
      <c r="C40" s="5" t="s">
        <v>126</v>
      </c>
      <c r="D40" s="4">
        <v>1</v>
      </c>
      <c r="E40" s="6">
        <v>42115</v>
      </c>
      <c r="F40" s="5" t="s">
        <v>13</v>
      </c>
      <c r="G40" s="4">
        <v>1</v>
      </c>
      <c r="H40" s="4">
        <v>7</v>
      </c>
      <c r="I40" s="4">
        <v>81.67</v>
      </c>
      <c r="J40" s="26"/>
      <c r="K40" s="28"/>
      <c r="L40" s="21"/>
    </row>
    <row r="41" spans="1:12">
      <c r="A41" s="5" t="s">
        <v>104</v>
      </c>
      <c r="B41" s="4">
        <v>1</v>
      </c>
      <c r="C41" s="5" t="s">
        <v>127</v>
      </c>
      <c r="D41" s="4">
        <v>1</v>
      </c>
      <c r="E41" s="6">
        <v>42115</v>
      </c>
      <c r="F41" s="5" t="s">
        <v>13</v>
      </c>
      <c r="G41" s="4">
        <v>1</v>
      </c>
      <c r="H41" s="4">
        <v>7</v>
      </c>
      <c r="I41" s="4">
        <v>81.67</v>
      </c>
      <c r="J41" s="23"/>
      <c r="K41" s="29"/>
      <c r="L41" s="21"/>
    </row>
    <row r="42" spans="1:12">
      <c r="A42" s="5" t="s">
        <v>108</v>
      </c>
      <c r="B42" s="4">
        <v>1</v>
      </c>
      <c r="C42" s="19" t="s">
        <v>128</v>
      </c>
      <c r="D42" s="4">
        <v>1</v>
      </c>
      <c r="E42" s="6">
        <v>42122</v>
      </c>
      <c r="F42" s="5" t="s">
        <v>13</v>
      </c>
      <c r="G42" s="4">
        <v>66</v>
      </c>
      <c r="H42" s="4">
        <v>177</v>
      </c>
      <c r="I42" s="4">
        <f>309.68*11</f>
        <v>3406.48</v>
      </c>
      <c r="J42" s="7">
        <v>73653</v>
      </c>
      <c r="K42" s="8" t="s">
        <v>162</v>
      </c>
      <c r="L42" s="21"/>
    </row>
    <row r="43" spans="1:12">
      <c r="A43" s="5" t="s">
        <v>109</v>
      </c>
      <c r="B43" s="4">
        <v>1</v>
      </c>
      <c r="C43" s="5" t="s">
        <v>129</v>
      </c>
      <c r="D43" s="4">
        <v>1</v>
      </c>
      <c r="E43" s="6">
        <v>42122</v>
      </c>
      <c r="F43" s="5" t="s">
        <v>13</v>
      </c>
      <c r="G43" s="4">
        <v>126</v>
      </c>
      <c r="H43" s="4">
        <v>349.16</v>
      </c>
      <c r="I43" s="4">
        <f>309.68*21</f>
        <v>6503.28</v>
      </c>
      <c r="J43" s="7">
        <v>141050</v>
      </c>
      <c r="K43" s="8" t="s">
        <v>163</v>
      </c>
      <c r="L43" s="21"/>
    </row>
    <row r="44" spans="1:12">
      <c r="A44" s="5" t="s">
        <v>110</v>
      </c>
      <c r="B44" s="4">
        <v>1</v>
      </c>
      <c r="C44" s="5" t="s">
        <v>130</v>
      </c>
      <c r="D44" s="4">
        <v>1</v>
      </c>
      <c r="E44" s="6">
        <v>42122</v>
      </c>
      <c r="F44" s="5" t="s">
        <v>13</v>
      </c>
      <c r="G44" s="4">
        <v>126</v>
      </c>
      <c r="H44" s="4">
        <v>329.29</v>
      </c>
      <c r="I44" s="4">
        <f>309.68*21</f>
        <v>6503.28</v>
      </c>
      <c r="J44" s="7">
        <v>140270</v>
      </c>
      <c r="K44" s="8" t="s">
        <v>164</v>
      </c>
      <c r="L44" s="21"/>
    </row>
    <row r="45" spans="1:12">
      <c r="A45" s="5" t="s">
        <v>111</v>
      </c>
      <c r="B45" s="4">
        <v>1</v>
      </c>
      <c r="C45" s="5" t="s">
        <v>131</v>
      </c>
      <c r="D45" s="4">
        <v>1</v>
      </c>
      <c r="E45" s="6">
        <v>42122</v>
      </c>
      <c r="F45" s="5" t="s">
        <v>13</v>
      </c>
      <c r="G45" s="4">
        <v>6</v>
      </c>
      <c r="H45" s="4">
        <v>45</v>
      </c>
      <c r="I45" s="4">
        <f>72.43*6</f>
        <v>434.58000000000004</v>
      </c>
      <c r="J45" s="7">
        <v>8564</v>
      </c>
      <c r="K45" s="8" t="s">
        <v>165</v>
      </c>
      <c r="L45" s="21"/>
    </row>
    <row r="46" spans="1:12">
      <c r="A46" s="5" t="s">
        <v>112</v>
      </c>
      <c r="B46" s="4">
        <v>1</v>
      </c>
      <c r="C46" s="5" t="s">
        <v>47</v>
      </c>
      <c r="D46" s="4">
        <v>0</v>
      </c>
      <c r="E46" s="6">
        <v>42122</v>
      </c>
      <c r="F46" s="5" t="s">
        <v>52</v>
      </c>
      <c r="G46" s="4">
        <v>0</v>
      </c>
      <c r="H46" s="4">
        <v>12</v>
      </c>
      <c r="I46" s="4">
        <v>0</v>
      </c>
      <c r="J46" s="7">
        <v>864</v>
      </c>
      <c r="K46" s="8" t="s">
        <v>166</v>
      </c>
      <c r="L46" s="21"/>
    </row>
    <row r="47" spans="1:12">
      <c r="A47" s="5" t="s">
        <v>113</v>
      </c>
      <c r="B47" s="4">
        <v>1</v>
      </c>
      <c r="C47" s="5" t="s">
        <v>132</v>
      </c>
      <c r="D47" s="4">
        <v>1</v>
      </c>
      <c r="E47" s="6">
        <v>42122</v>
      </c>
      <c r="F47" s="5" t="s">
        <v>13</v>
      </c>
      <c r="G47" s="4">
        <v>2</v>
      </c>
      <c r="H47" s="4">
        <v>25</v>
      </c>
      <c r="I47" s="4">
        <f>72.82*2</f>
        <v>145.63999999999999</v>
      </c>
      <c r="J47" s="7">
        <v>3682</v>
      </c>
      <c r="K47" s="8" t="s">
        <v>167</v>
      </c>
      <c r="L47" s="21"/>
    </row>
    <row r="48" spans="1:12">
      <c r="A48" s="9" t="s">
        <v>14</v>
      </c>
      <c r="B48" s="10">
        <f>SUM(B10:B47)</f>
        <v>24</v>
      </c>
      <c r="C48" s="11"/>
      <c r="D48" s="10">
        <f>SUM(D10:D47)</f>
        <v>35</v>
      </c>
      <c r="E48" s="11"/>
      <c r="F48" s="11"/>
      <c r="G48" s="12">
        <f>SUM(G10:G47)</f>
        <v>3937</v>
      </c>
      <c r="H48" s="12">
        <f>SUM(H10:H47)</f>
        <v>1299.45</v>
      </c>
      <c r="I48" s="12">
        <f>SUM(I10:I47)</f>
        <v>244782.81000000008</v>
      </c>
      <c r="J48" s="13">
        <f>SUM(J10:J47)</f>
        <v>5087657</v>
      </c>
    </row>
  </sheetData>
  <sheetProtection password="BA4A" sheet="1" objects="1" scenarios="1"/>
  <mergeCells count="2">
    <mergeCell ref="J38:J41"/>
    <mergeCell ref="K38:K4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dcterms:created xsi:type="dcterms:W3CDTF">2015-02-03T16:04:15Z</dcterms:created>
  <dcterms:modified xsi:type="dcterms:W3CDTF">2015-05-28T22:02:51Z</dcterms:modified>
</cp:coreProperties>
</file>